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<sst xmlns="http://schemas.openxmlformats.org/spreadsheetml/2006/main" count="119" uniqueCount="75">
  <si>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</si>
  <si>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</si>
  <si>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</si>
  <si>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</si>
  <si>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</si>
  <si>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</si>
  <si>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</si>
  <si>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</si>
  <si>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</si>
  <si>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</si>
  <si>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</si>
  <si>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</si>
  <si>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</si>
  <si>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</si>
  <si>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</si>
  <si>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</si>
  <si>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</si>
  <si>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 xml:space="preserve">Выплаты по "дорожной карте" </t>
  </si>
  <si>
    <t>Заработная плата, начисления на заработную плату, оплата слуг связи, транспортных и коммунальных услуг,  оплата услуг по содержанию имущества, приобретение материальных запасов.</t>
  </si>
  <si>
    <t>Заработная плата, начисления на заработную плату</t>
  </si>
  <si>
    <t xml:space="preserve">1.Обеспечение выполнения деятельности муниципального учреждения
</t>
  </si>
  <si>
    <t xml:space="preserve">3.Обеспечение выполнения деятельности муниципального учреждения
</t>
  </si>
  <si>
    <t xml:space="preserve">1.Обеспечение выполнения деятельности муниципального учреждения
</t>
  </si>
  <si>
    <r>
      <t xml:space="preserve">Мероприятие 1. </t>
    </r>
    <r>
      <rPr>
        <b/>
        <sz val="8"/>
        <rFont val="Times New Roman"/>
        <family val="1"/>
      </rPr>
      <t xml:space="preserve">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</t>
    </r>
  </si>
  <si>
    <r>
      <t xml:space="preserve">Мероприятие 2. </t>
    </r>
    <r>
      <rPr>
        <b/>
        <sz val="8"/>
        <rFont val="Times New Roman"/>
        <family val="1"/>
      </rPr>
      <t>Организация библиотечного обслуживания населения, комплектование и обеспечение сохранности библиотечных фондов библиотек поселения</t>
    </r>
  </si>
  <si>
    <t>0</t>
  </si>
  <si>
    <t>Текущее содержание автомобильных дорог</t>
  </si>
  <si>
    <t>2. Доведения средней заработной платы работников учреждений культуры до «дорожной карты»</t>
  </si>
  <si>
    <t xml:space="preserve">4. Доведение средней заработной платы работников учреждений культуры до «дорожной карты» в размере </t>
  </si>
  <si>
    <r>
      <t>Мероприятие 3</t>
    </r>
    <r>
      <rPr>
        <b/>
        <sz val="8"/>
        <rFont val="Times New Roman"/>
        <family val="1"/>
      </rPr>
      <t>. Развитие физический культуры и спорта</t>
    </r>
  </si>
  <si>
    <t xml:space="preserve">1. Программа "Развитие сферы культуры и спорта в Цвылевском сельском поселении" 
</t>
  </si>
  <si>
    <t>2. Программа: «Создание условий для эффективного выполнения органами местного самоуправления своих полномочий 
на территории Цвылевского сельского поселения»</t>
  </si>
  <si>
    <t>Мероприятие № 1 Развитие и поддержка инициатив жителей населенных пунктов в решении вопросов местного значения</t>
  </si>
  <si>
    <t>Софинансирование мероприятий рамках областного закона от 15.01.2018г. №3-оз</t>
  </si>
  <si>
    <t>Софинансирование мероприятий на реализацию участия населения в осуществлении местного самоуправления в иных формах</t>
  </si>
  <si>
    <t>Мероприятие № 2 Защита населения и территорий от чрезвычайных ситуаций природного и техногенного характера,гражданская оборона</t>
  </si>
  <si>
    <t>Мероприятия по защите населения и территорий от чрезвычайных ситуаций природного и техногенного характера, ГО</t>
  </si>
  <si>
    <t>Мероприятие № 3 Благоустройство, озеленение и уборка территории Цвылевского сельского поселения</t>
  </si>
  <si>
    <t>Мероприятия по благоустройству, озеленению и уборке территории Цвылевского сельского поселения</t>
  </si>
  <si>
    <t>Мероприятия по организации уличного освещения Цвылевского сельского поселения</t>
  </si>
  <si>
    <t>Ревизия уличного освещения - замена ламп и светильников</t>
  </si>
  <si>
    <t>Cофинансирование комплекса мероприятий по борьбе с борщевиком Сосновского</t>
  </si>
  <si>
    <t>проведение комплекса мероприятий по борьбе с борщевиком Сосновского</t>
  </si>
  <si>
    <t>Мероприятие № 1 Поддержка существующей сети дорог Цвылевского сельского поселения</t>
  </si>
  <si>
    <t>Содержание автомбильных дорог общего пользования местного значения</t>
  </si>
  <si>
    <t>Содержание дорог местного значения</t>
  </si>
  <si>
    <t>Ремонт автомобильных дорог и дворовых территорий многоквартирных домов</t>
  </si>
  <si>
    <t>Ремонт дорог</t>
  </si>
  <si>
    <t>Освещение автомобильных дорог общего пользования местного значения</t>
  </si>
  <si>
    <t>Освещение автодорог</t>
  </si>
  <si>
    <t>Осуществление части полномочий по содержанию автомобильных дорог местного значения вне границ населенных пунктов Тихвинского района (Закупка товаров, работ и услуг для обеспечения государственных (муниципальных) нужд)</t>
  </si>
  <si>
    <t>Софинансирование капитального ремонта и ремонта автомобильных дорог общего пользования местного значения за счет средств бюджета поселения</t>
  </si>
  <si>
    <t>Содержанию автомобильных дорог местного значения вне границ населенных пунктов Тихвинского района</t>
  </si>
  <si>
    <t>Итого по Цвылевскому сельскому поселению</t>
  </si>
  <si>
    <t>Обустройство пожарных водоемов, приобретение мотопомп</t>
  </si>
  <si>
    <t>Мероприятие № 6 Основное мероприятие "Организация деятельности по сбору (в т.ч. раздельному сбору) и транспортированию твердых коммунальных отходов"</t>
  </si>
  <si>
    <t>Мероприятие № 5 Основное мероприятие "Программа по борьбе с борщевиком Сосновского"</t>
  </si>
  <si>
    <t>Мероприятие № 4 Основное мероприятие "Организация уличного освещения Цвылевского сельского поселения"</t>
  </si>
  <si>
    <t>Расходы на приобретение контейнеров для сбора ТКО, обустройство площадок накопления ТКО за счет ИМТ из бюджета Тихвинского района</t>
  </si>
  <si>
    <t>4. Программа: "Содержание и ремонт автомобильных дорог общего пользования местного значения в Цвылевском сельском поселении"</t>
  </si>
  <si>
    <t>3. Программа: «Обеспечение устойчивого функционирования и развития коммунальной и инженерной инфраструктуры в Цвылевском сельском поселении»</t>
  </si>
  <si>
    <t>Мероприятие № 1 Основное мероприятие "Развитие коммунальной и инженерной инфраструктуры"</t>
  </si>
  <si>
    <t>Мероприятия, направленные на безаврийную работу объектов ЖКХ</t>
  </si>
  <si>
    <t xml:space="preserve">Заработная плата, начисления на заработную плату, оплата слуг связи, транспортных и коммунальных услуг,  оплата услуг по содержанию имущества, приобретение материальных запасов. </t>
  </si>
  <si>
    <r>
      <t>план</t>
    </r>
    <r>
      <rPr>
        <b/>
        <sz val="11"/>
        <rFont val="Times New Roman"/>
        <family val="1"/>
      </rPr>
      <t xml:space="preserve">  </t>
    </r>
    <r>
      <rPr>
        <b/>
        <u val="single"/>
        <sz val="11"/>
        <rFont val="Times New Roman"/>
        <family val="1"/>
      </rPr>
      <t>2021</t>
    </r>
    <r>
      <rPr>
        <b/>
        <sz val="11"/>
        <rFont val="Times New Roman"/>
        <family val="1"/>
      </rPr>
      <t xml:space="preserve">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</si>
  <si>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2021 год</t>
    </r>
  </si>
  <si>
    <t>Уборка территорий, окашивание, спил деревьев, вывоз мусора с несанкционированных свалок, ремонт памятников.</t>
  </si>
  <si>
    <t xml:space="preserve">Ремонт детской площадки, приобретение доп. оборудования </t>
  </si>
  <si>
    <t>Обустройство площадок накопления ТКО в Цвылевском СП и ремонт контейнерных площадок</t>
  </si>
  <si>
    <t>Ремонт пешеходного моста через пруд на ручье Медведь в пос. Цвылево</t>
  </si>
  <si>
    <t>Закупка материалов для обустройства освещения и ремонт  пешеходного моста  в дер. Овино</t>
  </si>
  <si>
    <t>Ремонт дорог: Ремонт дорог в д. Дорошево, Овино, Подборье, Липная горка, Печнева, Харчевня.</t>
  </si>
  <si>
    <t xml:space="preserve">Прочие </t>
  </si>
  <si>
    <t xml:space="preserve">                                                                                                                                                                                        тыс. рублей                                            Приложение №1</t>
  </si>
  <si>
    <t>об уровне финансирования  муниципальных программ Цвылевского сельского поселения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</si>
</sst>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  <numFmt numFmtId="198" formatCode="#,##0.0_р_."/>
    <numFmt numFmtId="199" formatCode="#,##0.00_р_."/>
    <numFmt numFmtId="200" formatCode="0.00000"/>
    <numFmt numFmtId="201" formatCode="_-* #,##0.0000_р_._-;\-* #,##0.0000_р_._-;_-* &quot;-&quot;??_р_._-;_-@_-"/>
  </numFmts>
  <fonts count="56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 horizontal="center" vertical="center"/>
    </xf>
    <xf numFmtId="10" fontId="3" fillId="0" borderId="10" xfId="5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87" fontId="3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198" fontId="3" fillId="32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4" fillId="32" borderId="10" xfId="0" applyNumberFormat="1" applyFont="1" applyFill="1" applyBorder="1" applyAlignment="1">
      <alignment horizontal="center" vertical="center"/>
    </xf>
    <xf numFmtId="198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17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7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top" wrapText="1"/>
    </xf>
    <xf numFmtId="0" fontId="20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left" vertical="top" wrapText="1"/>
    </xf>
    <xf numFmtId="197" fontId="3" fillId="0" borderId="10" xfId="56" applyNumberFormat="1" applyFont="1" applyFill="1" applyBorder="1" applyAlignment="1">
      <alignment horizontal="center" vertical="center"/>
    </xf>
    <xf numFmtId="197" fontId="3" fillId="32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top" wrapText="1"/>
    </xf>
    <xf numFmtId="187" fontId="4" fillId="32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187" fontId="22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2" fontId="22" fillId="0" borderId="10" xfId="0" applyNumberFormat="1" applyFont="1" applyBorder="1" applyAlignment="1">
      <alignment horizontal="center" vertical="top"/>
    </xf>
    <xf numFmtId="2" fontId="3" fillId="32" borderId="10" xfId="0" applyNumberFormat="1" applyFont="1" applyFill="1" applyBorder="1" applyAlignment="1">
      <alignment horizontal="center" vertical="top" wrapText="1"/>
    </xf>
    <xf numFmtId="2" fontId="5" fillId="0" borderId="10" xfId="59" applyNumberFormat="1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top" wrapText="1"/>
    </xf>
    <xf numFmtId="198" fontId="3" fillId="32" borderId="14" xfId="0" applyNumberFormat="1" applyFont="1" applyFill="1" applyBorder="1" applyAlignment="1">
      <alignment horizontal="center" vertical="center"/>
    </xf>
    <xf numFmtId="198" fontId="3" fillId="32" borderId="15" xfId="0" applyNumberFormat="1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left" vertical="top" wrapText="1"/>
    </xf>
    <xf numFmtId="0" fontId="11" fillId="32" borderId="17" xfId="0" applyFont="1" applyFill="1" applyBorder="1" applyAlignment="1">
      <alignment horizontal="left" vertical="top" wrapText="1"/>
    </xf>
    <xf numFmtId="0" fontId="11" fillId="32" borderId="18" xfId="0" applyFont="1" applyFill="1" applyBorder="1" applyAlignment="1">
      <alignment horizontal="left" vertical="top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11" fillId="32" borderId="18" xfId="0" applyFont="1" applyFill="1" applyBorder="1" applyAlignment="1">
      <alignment horizontal="center" vertical="top" wrapText="1"/>
    </xf>
    <xf numFmtId="198" fontId="3" fillId="0" borderId="14" xfId="0" applyNumberFormat="1" applyFont="1" applyBorder="1" applyAlignment="1">
      <alignment horizontal="center" vertical="center"/>
    </xf>
    <xf numFmtId="198" fontId="3" fillId="0" borderId="1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43">
      <selection activeCell="K7" sqref="K7"/>
    </sheetView>
  </sheetViews>
  <sheetFormatPr defaultColWidth="9.140625" defaultRowHeight="15"/>
  <cols>
    <col min="1" max="1" width="31.7109375" style="0" customWidth="1"/>
    <col min="2" max="2" width="10.851562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28.421875" style="0" customWidth="1"/>
  </cols>
  <sheetData>
    <row r="1" spans="1:12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.75">
      <c r="A2" s="84" t="s">
        <v>74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6.5" thickBot="1">
      <c r="A3" s="84" t="s">
        <v>73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">
      <c r="A4" s="89" t="s">
        <v>6</v>
      </c>
      <c r="B4" s="75" t="s">
        <v>7</v>
      </c>
      <c r="C4" s="76"/>
      <c r="D4" s="76"/>
      <c r="E4" s="76"/>
      <c r="F4" s="77"/>
      <c r="G4" s="75" t="s">
        <v>7</v>
      </c>
      <c r="H4" s="78"/>
      <c r="I4" s="78"/>
      <c r="J4" s="78"/>
      <c r="K4" s="79"/>
      <c r="L4" s="66" t="s">
        <v>8</v>
      </c>
    </row>
    <row r="5" spans="1:12" ht="16.5" thickBot="1">
      <c r="A5" s="90"/>
      <c r="B5" s="70" t="s">
        <v>64</v>
      </c>
      <c r="C5" s="71"/>
      <c r="D5" s="71"/>
      <c r="E5" s="71"/>
      <c r="F5" s="72"/>
      <c r="G5" s="70" t="s">
        <v>65</v>
      </c>
      <c r="H5" s="73"/>
      <c r="I5" s="73"/>
      <c r="J5" s="73"/>
      <c r="K5" s="74"/>
      <c r="L5" s="67"/>
    </row>
    <row r="6" spans="1:12" ht="16.5" thickBot="1">
      <c r="A6" s="90"/>
      <c r="B6" s="10" t="s">
        <v>9</v>
      </c>
      <c r="C6" s="80" t="s">
        <v>10</v>
      </c>
      <c r="D6" s="81"/>
      <c r="E6" s="81"/>
      <c r="F6" s="82"/>
      <c r="G6" s="10" t="s">
        <v>9</v>
      </c>
      <c r="H6" s="80" t="s">
        <v>10</v>
      </c>
      <c r="I6" s="81"/>
      <c r="J6" s="81"/>
      <c r="K6" s="82"/>
      <c r="L6" s="68"/>
    </row>
    <row r="7" spans="1:12" ht="24.75" thickBot="1">
      <c r="A7" s="91"/>
      <c r="B7" s="11" t="s">
        <v>11</v>
      </c>
      <c r="C7" s="12" t="s">
        <v>12</v>
      </c>
      <c r="D7" s="12" t="s">
        <v>13</v>
      </c>
      <c r="E7" s="12" t="s">
        <v>14</v>
      </c>
      <c r="F7" s="12" t="s">
        <v>15</v>
      </c>
      <c r="G7" s="13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69"/>
    </row>
    <row r="8" spans="1:12" ht="15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6">
        <v>12</v>
      </c>
    </row>
    <row r="9" spans="1:12" ht="18.75" customHeight="1">
      <c r="A9" s="58" t="s">
        <v>30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60"/>
    </row>
    <row r="10" spans="1:12" ht="87" customHeight="1">
      <c r="A10" s="34" t="s">
        <v>23</v>
      </c>
      <c r="B10" s="24">
        <f>B11+B12</f>
        <v>8207.3</v>
      </c>
      <c r="C10" s="24">
        <f>C11+C12</f>
        <v>0</v>
      </c>
      <c r="D10" s="24">
        <f>D12+D11</f>
        <v>1354.9</v>
      </c>
      <c r="E10" s="24">
        <f>E11+E12</f>
        <v>6852.4</v>
      </c>
      <c r="F10" s="25">
        <v>0</v>
      </c>
      <c r="G10" s="24">
        <f>G11+G12</f>
        <v>8061.6</v>
      </c>
      <c r="H10" s="24">
        <f>H11+H12</f>
        <v>0</v>
      </c>
      <c r="I10" s="24">
        <f>I11+I12</f>
        <v>1354.9</v>
      </c>
      <c r="J10" s="24">
        <f>J11+J12</f>
        <v>6706.700000000001</v>
      </c>
      <c r="K10" s="25">
        <v>0</v>
      </c>
      <c r="L10" s="28"/>
    </row>
    <row r="11" spans="1:12" ht="68.25" customHeight="1">
      <c r="A11" s="51" t="s">
        <v>22</v>
      </c>
      <c r="B11" s="26">
        <f>SUM(C11:F11)</f>
        <v>5497.5</v>
      </c>
      <c r="C11" s="26">
        <v>0</v>
      </c>
      <c r="D11" s="26">
        <v>0</v>
      </c>
      <c r="E11" s="26">
        <v>5497.5</v>
      </c>
      <c r="F11" s="26">
        <v>0</v>
      </c>
      <c r="G11" s="26">
        <f>SUM(H11:K11)</f>
        <v>5351.8</v>
      </c>
      <c r="H11" s="26">
        <v>0</v>
      </c>
      <c r="I11" s="26">
        <f>D11</f>
        <v>0</v>
      </c>
      <c r="J11" s="26">
        <v>5351.8</v>
      </c>
      <c r="K11" s="27">
        <v>0</v>
      </c>
      <c r="L11" s="33" t="s">
        <v>63</v>
      </c>
    </row>
    <row r="12" spans="1:12" ht="33.75" customHeight="1">
      <c r="A12" s="31" t="s">
        <v>27</v>
      </c>
      <c r="B12" s="26">
        <f>SUM(C12:F12)</f>
        <v>2709.8</v>
      </c>
      <c r="C12" s="27">
        <v>0</v>
      </c>
      <c r="D12" s="27">
        <v>1354.9</v>
      </c>
      <c r="E12" s="27">
        <v>1354.9</v>
      </c>
      <c r="F12" s="27">
        <v>0</v>
      </c>
      <c r="G12" s="26">
        <f>SUM(H12:K12)</f>
        <v>2709.8</v>
      </c>
      <c r="H12" s="27">
        <v>0</v>
      </c>
      <c r="I12" s="27">
        <v>1354.9</v>
      </c>
      <c r="J12" s="27">
        <v>1354.9</v>
      </c>
      <c r="K12" s="27">
        <v>0</v>
      </c>
      <c r="L12" s="32" t="s">
        <v>17</v>
      </c>
    </row>
    <row r="13" spans="1:12" ht="69" customHeight="1">
      <c r="A13" s="35" t="s">
        <v>24</v>
      </c>
      <c r="B13" s="24">
        <f>B14+B15</f>
        <v>509.9</v>
      </c>
      <c r="C13" s="24">
        <f>C14+C15</f>
        <v>0</v>
      </c>
      <c r="D13" s="24">
        <f>D14+D15</f>
        <v>54.7</v>
      </c>
      <c r="E13" s="24">
        <f>E14+E15</f>
        <v>455.2</v>
      </c>
      <c r="F13" s="25">
        <v>0</v>
      </c>
      <c r="G13" s="24">
        <f>G14+G15</f>
        <v>507.6</v>
      </c>
      <c r="H13" s="24">
        <f>H14+H15</f>
        <v>0</v>
      </c>
      <c r="I13" s="24">
        <f>I14+I15</f>
        <v>54.7</v>
      </c>
      <c r="J13" s="24">
        <f>J14+J15</f>
        <v>452.9</v>
      </c>
      <c r="K13" s="25">
        <v>0</v>
      </c>
      <c r="L13" s="32"/>
    </row>
    <row r="14" spans="1:12" ht="42" customHeight="1">
      <c r="A14" s="32" t="s">
        <v>21</v>
      </c>
      <c r="B14" s="26">
        <f>SUM(C14:F14)</f>
        <v>400.5</v>
      </c>
      <c r="C14" s="26">
        <v>0</v>
      </c>
      <c r="D14" s="26">
        <v>0</v>
      </c>
      <c r="E14" s="26">
        <v>400.5</v>
      </c>
      <c r="F14" s="26">
        <v>0</v>
      </c>
      <c r="G14" s="26">
        <f>SUM(H14:K14)</f>
        <v>398.2</v>
      </c>
      <c r="H14" s="26">
        <v>0</v>
      </c>
      <c r="I14" s="26">
        <v>0</v>
      </c>
      <c r="J14" s="26">
        <v>398.2</v>
      </c>
      <c r="K14" s="27">
        <v>0</v>
      </c>
      <c r="L14" s="33" t="s">
        <v>18</v>
      </c>
    </row>
    <row r="15" spans="1:12" ht="36.75" customHeight="1">
      <c r="A15" s="32" t="s">
        <v>28</v>
      </c>
      <c r="B15" s="26">
        <f>SUM(C15:F15)</f>
        <v>109.4</v>
      </c>
      <c r="C15" s="27">
        <v>0</v>
      </c>
      <c r="D15" s="27">
        <v>54.7</v>
      </c>
      <c r="E15" s="26">
        <v>54.7</v>
      </c>
      <c r="F15" s="27">
        <v>0</v>
      </c>
      <c r="G15" s="26">
        <f>SUM(H15:K15)</f>
        <v>109.4</v>
      </c>
      <c r="H15" s="27">
        <v>0</v>
      </c>
      <c r="I15" s="27">
        <v>54.7</v>
      </c>
      <c r="J15" s="26">
        <v>54.7</v>
      </c>
      <c r="K15" s="27">
        <v>0</v>
      </c>
      <c r="L15" s="32" t="s">
        <v>17</v>
      </c>
    </row>
    <row r="16" spans="1:12" ht="27.75" customHeight="1">
      <c r="A16" s="85" t="s">
        <v>29</v>
      </c>
      <c r="B16" s="56">
        <f>B18</f>
        <v>1177.3</v>
      </c>
      <c r="C16" s="56">
        <f>C18</f>
        <v>0</v>
      </c>
      <c r="D16" s="56">
        <f>D18</f>
        <v>0</v>
      </c>
      <c r="E16" s="56">
        <f>E18</f>
        <v>1177.3</v>
      </c>
      <c r="F16" s="64">
        <v>0</v>
      </c>
      <c r="G16" s="56">
        <f>J16</f>
        <v>1176.8</v>
      </c>
      <c r="H16" s="56">
        <f>H18</f>
        <v>0</v>
      </c>
      <c r="I16" s="56">
        <f>I18</f>
        <v>0</v>
      </c>
      <c r="J16" s="56">
        <f>J18</f>
        <v>1176.8</v>
      </c>
      <c r="K16" s="56">
        <f>K18</f>
        <v>0</v>
      </c>
      <c r="L16" s="87"/>
    </row>
    <row r="17" spans="1:12" ht="3.75" customHeight="1" hidden="1">
      <c r="A17" s="86"/>
      <c r="B17" s="57"/>
      <c r="C17" s="57"/>
      <c r="D17" s="57"/>
      <c r="E17" s="57"/>
      <c r="F17" s="65"/>
      <c r="G17" s="57"/>
      <c r="H17" s="57"/>
      <c r="I17" s="57"/>
      <c r="J17" s="57"/>
      <c r="K17" s="57"/>
      <c r="L17" s="88"/>
    </row>
    <row r="18" spans="1:12" ht="24" customHeight="1">
      <c r="A18" s="32" t="s">
        <v>20</v>
      </c>
      <c r="B18" s="26">
        <f>SUM(C18:F18)</f>
        <v>1177.3</v>
      </c>
      <c r="C18" s="26">
        <v>0</v>
      </c>
      <c r="D18" s="26">
        <v>0</v>
      </c>
      <c r="E18" s="26">
        <v>1177.3</v>
      </c>
      <c r="F18" s="26">
        <v>0</v>
      </c>
      <c r="G18" s="26">
        <f>SUM(H18:K18)</f>
        <v>1176.8</v>
      </c>
      <c r="H18" s="26">
        <v>0</v>
      </c>
      <c r="I18" s="26">
        <v>0</v>
      </c>
      <c r="J18" s="26">
        <v>1176.8</v>
      </c>
      <c r="K18" s="25">
        <v>0</v>
      </c>
      <c r="L18" s="32" t="s">
        <v>19</v>
      </c>
    </row>
    <row r="19" spans="1:12" ht="27" customHeight="1">
      <c r="A19" s="23" t="s">
        <v>1</v>
      </c>
      <c r="B19" s="24">
        <f>B10+B13+B16</f>
        <v>9894.499999999998</v>
      </c>
      <c r="C19" s="24">
        <f aca="true" t="shared" si="0" ref="C19:K19">C10+C13+C16</f>
        <v>0</v>
      </c>
      <c r="D19" s="24">
        <f t="shared" si="0"/>
        <v>1409.6000000000001</v>
      </c>
      <c r="E19" s="24">
        <f t="shared" si="0"/>
        <v>8484.9</v>
      </c>
      <c r="F19" s="24">
        <f t="shared" si="0"/>
        <v>0</v>
      </c>
      <c r="G19" s="24">
        <f>G10+G13+G16</f>
        <v>9746</v>
      </c>
      <c r="H19" s="24">
        <f t="shared" si="0"/>
        <v>0</v>
      </c>
      <c r="I19" s="24">
        <f>I10+I13+I16</f>
        <v>1409.6000000000001</v>
      </c>
      <c r="J19" s="24">
        <f t="shared" si="0"/>
        <v>8336.4</v>
      </c>
      <c r="K19" s="24">
        <f t="shared" si="0"/>
        <v>0</v>
      </c>
      <c r="L19" s="32"/>
    </row>
    <row r="20" spans="1:12" ht="16.5" customHeight="1">
      <c r="A20" s="17" t="s">
        <v>16</v>
      </c>
      <c r="B20" s="2"/>
      <c r="C20" s="2"/>
      <c r="D20" s="2"/>
      <c r="E20" s="2"/>
      <c r="F20" s="2"/>
      <c r="G20" s="3">
        <f>G19/B19</f>
        <v>0.9849916620344638</v>
      </c>
      <c r="H20" s="3"/>
      <c r="I20" s="3">
        <f>I19/D19</f>
        <v>1</v>
      </c>
      <c r="J20" s="3">
        <f>J19/E19</f>
        <v>0.982498320545911</v>
      </c>
      <c r="K20" s="3"/>
      <c r="L20" s="18"/>
    </row>
    <row r="21" spans="1:12" ht="31.5" customHeight="1">
      <c r="A21" s="55" t="s">
        <v>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31.5" customHeight="1">
      <c r="A22" s="38" t="s">
        <v>32</v>
      </c>
      <c r="B22" s="39">
        <f>B23+B24</f>
        <v>3598.8</v>
      </c>
      <c r="C22" s="39">
        <f aca="true" t="shared" si="1" ref="C22:K22">C23+C24</f>
        <v>0</v>
      </c>
      <c r="D22" s="39">
        <f t="shared" si="1"/>
        <v>3043.3999999999996</v>
      </c>
      <c r="E22" s="39">
        <f t="shared" si="1"/>
        <v>555.4</v>
      </c>
      <c r="F22" s="39">
        <f t="shared" si="1"/>
        <v>0</v>
      </c>
      <c r="G22" s="53">
        <f>G23+G24</f>
        <v>3598.8</v>
      </c>
      <c r="H22" s="39">
        <f t="shared" si="1"/>
        <v>0</v>
      </c>
      <c r="I22" s="39">
        <f t="shared" si="1"/>
        <v>3043.3999999999996</v>
      </c>
      <c r="J22" s="39">
        <f t="shared" si="1"/>
        <v>555.4</v>
      </c>
      <c r="K22" s="39">
        <f t="shared" si="1"/>
        <v>0</v>
      </c>
      <c r="L22" s="43"/>
    </row>
    <row r="23" spans="1:12" ht="28.5" customHeight="1">
      <c r="A23" s="36" t="s">
        <v>33</v>
      </c>
      <c r="B23" s="37">
        <f>E23+F23+D23</f>
        <v>1271.7</v>
      </c>
      <c r="C23" s="37">
        <v>0</v>
      </c>
      <c r="D23" s="37">
        <v>1059.3</v>
      </c>
      <c r="E23" s="37">
        <v>212.4</v>
      </c>
      <c r="F23" s="37">
        <v>0</v>
      </c>
      <c r="G23" s="47">
        <f>SUM(H23:K23)</f>
        <v>1271.7</v>
      </c>
      <c r="H23" s="37">
        <v>0</v>
      </c>
      <c r="I23" s="49">
        <v>1059.3</v>
      </c>
      <c r="J23" s="37">
        <v>212.4</v>
      </c>
      <c r="K23" s="37">
        <v>0</v>
      </c>
      <c r="L23" s="36" t="s">
        <v>69</v>
      </c>
    </row>
    <row r="24" spans="1:12" ht="40.5" customHeight="1">
      <c r="A24" s="51" t="s">
        <v>34</v>
      </c>
      <c r="B24" s="37">
        <f aca="true" t="shared" si="2" ref="B24:B33">E24+F24+D24</f>
        <v>2327.1</v>
      </c>
      <c r="C24" s="37">
        <v>0</v>
      </c>
      <c r="D24" s="48">
        <v>1984.1</v>
      </c>
      <c r="E24" s="37">
        <v>343</v>
      </c>
      <c r="F24" s="37">
        <v>0</v>
      </c>
      <c r="G24" s="47">
        <f aca="true" t="shared" si="3" ref="G24:G33">SUM(H24:K24)</f>
        <v>2327.1</v>
      </c>
      <c r="H24" s="37">
        <v>0</v>
      </c>
      <c r="I24" s="50">
        <v>1984.1</v>
      </c>
      <c r="J24" s="37">
        <v>343</v>
      </c>
      <c r="K24" s="37">
        <v>0</v>
      </c>
      <c r="L24" s="36" t="s">
        <v>70</v>
      </c>
    </row>
    <row r="25" spans="1:12" ht="31.5" customHeight="1">
      <c r="A25" s="38" t="s">
        <v>35</v>
      </c>
      <c r="B25" s="37">
        <f t="shared" si="2"/>
        <v>150</v>
      </c>
      <c r="C25" s="39">
        <f aca="true" t="shared" si="4" ref="C25:K25">C26</f>
        <v>0</v>
      </c>
      <c r="D25" s="39">
        <f t="shared" si="4"/>
        <v>0</v>
      </c>
      <c r="E25" s="39">
        <f>E26</f>
        <v>150</v>
      </c>
      <c r="F25" s="39">
        <f t="shared" si="4"/>
        <v>0</v>
      </c>
      <c r="G25" s="47">
        <f t="shared" si="3"/>
        <v>114.4</v>
      </c>
      <c r="H25" s="39">
        <f t="shared" si="4"/>
        <v>0</v>
      </c>
      <c r="I25" s="39">
        <f t="shared" si="4"/>
        <v>0</v>
      </c>
      <c r="J25" s="39">
        <f>J26</f>
        <v>114.4</v>
      </c>
      <c r="K25" s="39">
        <f t="shared" si="4"/>
        <v>0</v>
      </c>
      <c r="L25" s="43"/>
    </row>
    <row r="26" spans="1:12" ht="39" customHeight="1">
      <c r="A26" s="36" t="s">
        <v>36</v>
      </c>
      <c r="B26" s="37">
        <f t="shared" si="2"/>
        <v>150</v>
      </c>
      <c r="C26" s="37">
        <v>0</v>
      </c>
      <c r="D26" s="37"/>
      <c r="E26" s="37">
        <v>150</v>
      </c>
      <c r="F26" s="37">
        <v>0</v>
      </c>
      <c r="G26" s="47">
        <f t="shared" si="3"/>
        <v>114.4</v>
      </c>
      <c r="H26" s="37">
        <v>0</v>
      </c>
      <c r="I26" s="49"/>
      <c r="J26" s="37">
        <v>114.4</v>
      </c>
      <c r="K26" s="37">
        <v>0</v>
      </c>
      <c r="L26" s="36" t="s">
        <v>54</v>
      </c>
    </row>
    <row r="27" spans="1:12" ht="37.5" customHeight="1">
      <c r="A27" s="38" t="s">
        <v>37</v>
      </c>
      <c r="B27" s="47">
        <f>E27+F27+D27</f>
        <v>1486.4</v>
      </c>
      <c r="C27" s="53">
        <f>C28</f>
        <v>0</v>
      </c>
      <c r="D27" s="53">
        <f>D28+D29</f>
        <v>500</v>
      </c>
      <c r="E27" s="53">
        <f>E28+E29</f>
        <v>986.4</v>
      </c>
      <c r="F27" s="53">
        <f>F28+F29</f>
        <v>0</v>
      </c>
      <c r="G27" s="47">
        <f t="shared" si="3"/>
        <v>1483.6999999999998</v>
      </c>
      <c r="H27" s="53">
        <f>H28</f>
        <v>0</v>
      </c>
      <c r="I27" s="53">
        <f>I28+I29</f>
        <v>500</v>
      </c>
      <c r="J27" s="53">
        <f>J28+J29</f>
        <v>983.6999999999999</v>
      </c>
      <c r="K27" s="53">
        <f>K28</f>
        <v>0</v>
      </c>
      <c r="L27" s="43"/>
    </row>
    <row r="28" spans="1:12" ht="42" customHeight="1">
      <c r="A28" s="36" t="s">
        <v>38</v>
      </c>
      <c r="B28" s="37">
        <f t="shared" si="2"/>
        <v>960.1</v>
      </c>
      <c r="C28" s="47">
        <v>0</v>
      </c>
      <c r="D28" s="47">
        <v>0</v>
      </c>
      <c r="E28" s="47">
        <v>960.1</v>
      </c>
      <c r="F28" s="47">
        <v>0</v>
      </c>
      <c r="G28" s="47">
        <f t="shared" si="3"/>
        <v>957.4</v>
      </c>
      <c r="H28" s="47">
        <v>0</v>
      </c>
      <c r="I28" s="52">
        <v>0</v>
      </c>
      <c r="J28" s="47">
        <v>957.4</v>
      </c>
      <c r="K28" s="47">
        <v>0</v>
      </c>
      <c r="L28" s="36" t="s">
        <v>66</v>
      </c>
    </row>
    <row r="29" spans="1:12" ht="42" customHeight="1">
      <c r="A29" s="36" t="s">
        <v>38</v>
      </c>
      <c r="B29" s="37">
        <f>E29+F29+D29</f>
        <v>526.3</v>
      </c>
      <c r="C29" s="47">
        <v>0</v>
      </c>
      <c r="D29" s="47">
        <v>500</v>
      </c>
      <c r="E29" s="47">
        <v>26.3</v>
      </c>
      <c r="F29" s="47">
        <v>0</v>
      </c>
      <c r="G29" s="47">
        <f>SUM(H29:K29)</f>
        <v>526.3</v>
      </c>
      <c r="H29" s="47">
        <v>0</v>
      </c>
      <c r="I29" s="52">
        <v>500</v>
      </c>
      <c r="J29" s="47">
        <v>26.3</v>
      </c>
      <c r="K29" s="47">
        <v>0</v>
      </c>
      <c r="L29" s="36" t="s">
        <v>67</v>
      </c>
    </row>
    <row r="30" spans="1:12" ht="31.5" customHeight="1">
      <c r="A30" s="38" t="s">
        <v>57</v>
      </c>
      <c r="B30" s="37">
        <f t="shared" si="2"/>
        <v>19.8</v>
      </c>
      <c r="C30" s="39">
        <f aca="true" t="shared" si="5" ref="C30:K30">C31</f>
        <v>0</v>
      </c>
      <c r="D30" s="39">
        <f t="shared" si="5"/>
        <v>0</v>
      </c>
      <c r="E30" s="39">
        <f t="shared" si="5"/>
        <v>19.8</v>
      </c>
      <c r="F30" s="39">
        <f t="shared" si="5"/>
        <v>0</v>
      </c>
      <c r="G30" s="47">
        <f t="shared" si="3"/>
        <v>11.9</v>
      </c>
      <c r="H30" s="39">
        <f t="shared" si="5"/>
        <v>0</v>
      </c>
      <c r="I30" s="39">
        <f t="shared" si="5"/>
        <v>0</v>
      </c>
      <c r="J30" s="39">
        <f t="shared" si="5"/>
        <v>11.9</v>
      </c>
      <c r="K30" s="39">
        <f t="shared" si="5"/>
        <v>0</v>
      </c>
      <c r="L30" s="43"/>
    </row>
    <row r="31" spans="1:12" ht="33.75" customHeight="1">
      <c r="A31" s="36" t="s">
        <v>39</v>
      </c>
      <c r="B31" s="37">
        <f t="shared" si="2"/>
        <v>19.8</v>
      </c>
      <c r="C31" s="37">
        <v>0</v>
      </c>
      <c r="D31" s="37">
        <v>0</v>
      </c>
      <c r="E31" s="37">
        <v>19.8</v>
      </c>
      <c r="F31" s="37">
        <v>0</v>
      </c>
      <c r="G31" s="47">
        <f t="shared" si="3"/>
        <v>11.9</v>
      </c>
      <c r="H31" s="37">
        <v>0</v>
      </c>
      <c r="I31" s="49">
        <v>0</v>
      </c>
      <c r="J31" s="37">
        <v>11.9</v>
      </c>
      <c r="K31" s="37">
        <v>0</v>
      </c>
      <c r="L31" s="36" t="s">
        <v>40</v>
      </c>
    </row>
    <row r="32" spans="1:12" ht="24.75" customHeight="1">
      <c r="A32" s="38" t="s">
        <v>56</v>
      </c>
      <c r="B32" s="37">
        <f t="shared" si="2"/>
        <v>200.1</v>
      </c>
      <c r="C32" s="39">
        <f>C33</f>
        <v>0</v>
      </c>
      <c r="D32" s="39">
        <f>D33</f>
        <v>172.1</v>
      </c>
      <c r="E32" s="39">
        <f>E33</f>
        <v>28</v>
      </c>
      <c r="F32" s="39">
        <f>F33</f>
        <v>0</v>
      </c>
      <c r="G32" s="47">
        <f t="shared" si="3"/>
        <v>200.1</v>
      </c>
      <c r="H32" s="39">
        <f>H33</f>
        <v>0</v>
      </c>
      <c r="I32" s="39">
        <f>I33</f>
        <v>172.1</v>
      </c>
      <c r="J32" s="39">
        <f>J33</f>
        <v>28</v>
      </c>
      <c r="K32" s="39">
        <f>K33</f>
        <v>0</v>
      </c>
      <c r="L32" s="43"/>
    </row>
    <row r="33" spans="1:12" ht="33.75" customHeight="1">
      <c r="A33" s="36" t="s">
        <v>41</v>
      </c>
      <c r="B33" s="37">
        <f t="shared" si="2"/>
        <v>200.1</v>
      </c>
      <c r="C33" s="37">
        <v>0</v>
      </c>
      <c r="D33" s="37">
        <v>172.1</v>
      </c>
      <c r="E33" s="37">
        <v>28</v>
      </c>
      <c r="F33" s="37">
        <v>0</v>
      </c>
      <c r="G33" s="47">
        <f t="shared" si="3"/>
        <v>200.1</v>
      </c>
      <c r="H33" s="37">
        <v>0</v>
      </c>
      <c r="I33" s="49">
        <v>172.1</v>
      </c>
      <c r="J33" s="37">
        <v>28</v>
      </c>
      <c r="K33" s="37">
        <v>0</v>
      </c>
      <c r="L33" s="36" t="s">
        <v>42</v>
      </c>
    </row>
    <row r="34" spans="1:12" ht="64.5" customHeight="1">
      <c r="A34" s="38" t="s">
        <v>55</v>
      </c>
      <c r="B34" s="37">
        <f>E34+F34+D34</f>
        <v>186.9</v>
      </c>
      <c r="C34" s="39">
        <f>C35</f>
        <v>0</v>
      </c>
      <c r="D34" s="39">
        <f>D35</f>
        <v>0</v>
      </c>
      <c r="E34" s="39">
        <f>E35</f>
        <v>186.9</v>
      </c>
      <c r="F34" s="39">
        <f>F35</f>
        <v>0</v>
      </c>
      <c r="G34" s="47">
        <f>SUM(H34:K34)</f>
        <v>182</v>
      </c>
      <c r="H34" s="39">
        <f>H35</f>
        <v>0</v>
      </c>
      <c r="I34" s="39">
        <f>I35</f>
        <v>0</v>
      </c>
      <c r="J34" s="39">
        <f>J35</f>
        <v>182</v>
      </c>
      <c r="K34" s="39">
        <f>K35</f>
        <v>0</v>
      </c>
      <c r="L34" s="43"/>
    </row>
    <row r="35" spans="1:12" ht="48" customHeight="1">
      <c r="A35" s="36" t="s">
        <v>58</v>
      </c>
      <c r="B35" s="37">
        <f>E35+F35+D35</f>
        <v>186.9</v>
      </c>
      <c r="C35" s="37">
        <v>0</v>
      </c>
      <c r="D35" s="37">
        <v>0</v>
      </c>
      <c r="E35" s="37">
        <v>186.9</v>
      </c>
      <c r="F35" s="37">
        <v>0</v>
      </c>
      <c r="G35" s="47">
        <f>SUM(H35:K35)</f>
        <v>182</v>
      </c>
      <c r="H35" s="37">
        <v>0</v>
      </c>
      <c r="I35" s="49">
        <v>0</v>
      </c>
      <c r="J35" s="37">
        <v>182</v>
      </c>
      <c r="K35" s="37">
        <v>0</v>
      </c>
      <c r="L35" s="36" t="s">
        <v>68</v>
      </c>
    </row>
    <row r="36" spans="1:12" ht="18.75" customHeight="1">
      <c r="A36" s="29" t="str">
        <f>A19</f>
        <v>Итого по программе </v>
      </c>
      <c r="B36" s="53">
        <f>B22+B25+B27+B30+B32+B34</f>
        <v>5642.000000000001</v>
      </c>
      <c r="C36" s="39">
        <f>C22+C25+C27+C30+C32</f>
        <v>0</v>
      </c>
      <c r="D36" s="39">
        <f>D22+D25+D27+D30+D32</f>
        <v>3715.4999999999995</v>
      </c>
      <c r="E36" s="39">
        <f>E22+E25+E27+E30+E32</f>
        <v>1739.6</v>
      </c>
      <c r="F36" s="39">
        <f>F22+F25+F27+F30+F32</f>
        <v>0</v>
      </c>
      <c r="G36" s="53">
        <f>G22+G25+G27+G30+G32+G34</f>
        <v>5590.9</v>
      </c>
      <c r="H36" s="39">
        <f>H22+H25+H27+H30+H32</f>
        <v>0</v>
      </c>
      <c r="I36" s="39">
        <f>I22+I25+I27+I30+I32</f>
        <v>3715.4999999999995</v>
      </c>
      <c r="J36" s="39">
        <f>J22+J25+J27+J30+J32</f>
        <v>1693.4</v>
      </c>
      <c r="K36" s="39">
        <f>K22+K25+K27+K30+K32</f>
        <v>0</v>
      </c>
      <c r="L36" s="30"/>
    </row>
    <row r="37" spans="1:12" ht="22.5" customHeight="1">
      <c r="A37" s="40" t="str">
        <f>A20</f>
        <v>уровень финансирования, %</v>
      </c>
      <c r="B37" s="39"/>
      <c r="C37" s="39"/>
      <c r="D37" s="39"/>
      <c r="E37" s="39"/>
      <c r="F37" s="39"/>
      <c r="G37" s="45">
        <f>G36/B36</f>
        <v>0.990942928039702</v>
      </c>
      <c r="H37" s="45"/>
      <c r="I37" s="45">
        <f>I36/D36</f>
        <v>1</v>
      </c>
      <c r="J37" s="45">
        <f>J36/E36</f>
        <v>0.9734421706139343</v>
      </c>
      <c r="K37" s="39"/>
      <c r="L37" s="30"/>
    </row>
    <row r="38" spans="1:12" ht="22.5" customHeight="1">
      <c r="A38" s="55" t="s">
        <v>60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2" ht="31.5" customHeight="1">
      <c r="A39" s="38" t="s">
        <v>61</v>
      </c>
      <c r="B39" s="39">
        <f aca="true" t="shared" si="6" ref="B39:K39">B40</f>
        <v>32.2</v>
      </c>
      <c r="C39" s="39">
        <f t="shared" si="6"/>
        <v>0</v>
      </c>
      <c r="D39" s="39">
        <f t="shared" si="6"/>
        <v>0</v>
      </c>
      <c r="E39" s="39">
        <f t="shared" si="6"/>
        <v>32.2</v>
      </c>
      <c r="F39" s="39">
        <f t="shared" si="6"/>
        <v>0</v>
      </c>
      <c r="G39" s="53">
        <f t="shared" si="6"/>
        <v>29</v>
      </c>
      <c r="H39" s="39">
        <f t="shared" si="6"/>
        <v>0</v>
      </c>
      <c r="I39" s="39">
        <f t="shared" si="6"/>
        <v>0</v>
      </c>
      <c r="J39" s="39">
        <f t="shared" si="6"/>
        <v>29</v>
      </c>
      <c r="K39" s="39">
        <f t="shared" si="6"/>
        <v>0</v>
      </c>
      <c r="L39" s="43"/>
    </row>
    <row r="40" spans="1:12" ht="25.5" customHeight="1">
      <c r="A40" s="36" t="s">
        <v>62</v>
      </c>
      <c r="B40" s="37">
        <f>E40+F40+D40</f>
        <v>32.2</v>
      </c>
      <c r="C40" s="37">
        <v>0</v>
      </c>
      <c r="D40" s="37">
        <v>0</v>
      </c>
      <c r="E40" s="37">
        <v>32.2</v>
      </c>
      <c r="F40" s="37">
        <v>0</v>
      </c>
      <c r="G40" s="47">
        <f>SUM(H40:K40)</f>
        <v>29</v>
      </c>
      <c r="H40" s="37">
        <v>0</v>
      </c>
      <c r="I40" s="49">
        <v>0</v>
      </c>
      <c r="J40" s="37">
        <v>29</v>
      </c>
      <c r="K40" s="37">
        <v>0</v>
      </c>
      <c r="L40" s="36" t="s">
        <v>62</v>
      </c>
    </row>
    <row r="41" spans="1:12" ht="18.75" customHeight="1">
      <c r="A41" s="29" t="str">
        <f>A36</f>
        <v>Итого по программе </v>
      </c>
      <c r="B41" s="39">
        <f aca="true" t="shared" si="7" ref="B41:K41">B39</f>
        <v>32.2</v>
      </c>
      <c r="C41" s="39">
        <f t="shared" si="7"/>
        <v>0</v>
      </c>
      <c r="D41" s="39">
        <f t="shared" si="7"/>
        <v>0</v>
      </c>
      <c r="E41" s="39">
        <f t="shared" si="7"/>
        <v>32.2</v>
      </c>
      <c r="F41" s="39">
        <f t="shared" si="7"/>
        <v>0</v>
      </c>
      <c r="G41" s="53">
        <f t="shared" si="7"/>
        <v>29</v>
      </c>
      <c r="H41" s="39">
        <f t="shared" si="7"/>
        <v>0</v>
      </c>
      <c r="I41" s="39">
        <f t="shared" si="7"/>
        <v>0</v>
      </c>
      <c r="J41" s="39">
        <f t="shared" si="7"/>
        <v>29</v>
      </c>
      <c r="K41" s="39">
        <f t="shared" si="7"/>
        <v>0</v>
      </c>
      <c r="L41" s="30"/>
    </row>
    <row r="42" spans="1:12" ht="21.75" customHeight="1">
      <c r="A42" s="40" t="str">
        <f>A37</f>
        <v>уровень финансирования, %</v>
      </c>
      <c r="B42" s="39"/>
      <c r="C42" s="39"/>
      <c r="D42" s="39"/>
      <c r="E42" s="39"/>
      <c r="F42" s="39"/>
      <c r="G42" s="45">
        <f>G41/B41</f>
        <v>0.9006211180124223</v>
      </c>
      <c r="H42" s="45"/>
      <c r="I42" s="45"/>
      <c r="J42" s="45">
        <f>J41/E41</f>
        <v>0.9006211180124223</v>
      </c>
      <c r="K42" s="39"/>
      <c r="L42" s="30"/>
    </row>
    <row r="43" spans="1:12" ht="23.25" customHeight="1">
      <c r="A43" s="61" t="s">
        <v>59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3"/>
    </row>
    <row r="44" spans="1:12" ht="37.5" customHeight="1">
      <c r="A44" s="38" t="s">
        <v>43</v>
      </c>
      <c r="B44" s="46">
        <f aca="true" t="shared" si="8" ref="B44:K44">SUM(B45:B49)</f>
        <v>6038.2</v>
      </c>
      <c r="C44" s="46">
        <f t="shared" si="8"/>
        <v>0</v>
      </c>
      <c r="D44" s="46">
        <f t="shared" si="8"/>
        <v>2009</v>
      </c>
      <c r="E44" s="46">
        <f t="shared" si="8"/>
        <v>4029.2</v>
      </c>
      <c r="F44" s="46">
        <f t="shared" si="8"/>
        <v>0</v>
      </c>
      <c r="G44" s="46">
        <f t="shared" si="8"/>
        <v>5988.900000000001</v>
      </c>
      <c r="H44" s="46">
        <f t="shared" si="8"/>
        <v>0</v>
      </c>
      <c r="I44" s="46">
        <f t="shared" si="8"/>
        <v>1991.5</v>
      </c>
      <c r="J44" s="46">
        <f t="shared" si="8"/>
        <v>3997.4000000000005</v>
      </c>
      <c r="K44" s="46">
        <f t="shared" si="8"/>
        <v>0</v>
      </c>
      <c r="L44" s="41" t="s">
        <v>26</v>
      </c>
    </row>
    <row r="45" spans="1:12" ht="29.25" customHeight="1">
      <c r="A45" s="31" t="s">
        <v>44</v>
      </c>
      <c r="B45" s="46">
        <f>SUM(C45:F45)</f>
        <v>1089.5</v>
      </c>
      <c r="C45" s="54" t="s">
        <v>25</v>
      </c>
      <c r="D45" s="54" t="s">
        <v>25</v>
      </c>
      <c r="E45" s="54">
        <v>1089.5</v>
      </c>
      <c r="F45" s="54" t="s">
        <v>25</v>
      </c>
      <c r="G45" s="46">
        <f>SUM(H45:K45)</f>
        <v>1088.9</v>
      </c>
      <c r="H45" s="54">
        <v>0</v>
      </c>
      <c r="I45" s="54" t="s">
        <v>25</v>
      </c>
      <c r="J45" s="54">
        <v>1088.9</v>
      </c>
      <c r="K45" s="54" t="s">
        <v>25</v>
      </c>
      <c r="L45" s="42" t="s">
        <v>45</v>
      </c>
    </row>
    <row r="46" spans="1:12" ht="30.75" customHeight="1">
      <c r="A46" s="31" t="s">
        <v>46</v>
      </c>
      <c r="B46" s="46">
        <f>SUM(C46:F46)</f>
        <v>616.8</v>
      </c>
      <c r="C46" s="54" t="s">
        <v>25</v>
      </c>
      <c r="D46" s="54" t="s">
        <v>25</v>
      </c>
      <c r="E46" s="54">
        <v>616.8</v>
      </c>
      <c r="F46" s="54" t="s">
        <v>25</v>
      </c>
      <c r="G46" s="46">
        <f>SUM(H46:K46)</f>
        <v>594</v>
      </c>
      <c r="H46" s="54" t="s">
        <v>25</v>
      </c>
      <c r="I46" s="54" t="s">
        <v>25</v>
      </c>
      <c r="J46" s="54">
        <v>594</v>
      </c>
      <c r="K46" s="54" t="s">
        <v>25</v>
      </c>
      <c r="L46" s="42" t="s">
        <v>47</v>
      </c>
    </row>
    <row r="47" spans="1:12" ht="30.75" customHeight="1">
      <c r="A47" s="31" t="s">
        <v>48</v>
      </c>
      <c r="B47" s="46">
        <f>SUM(C47:F47)</f>
        <v>1318</v>
      </c>
      <c r="C47" s="54" t="s">
        <v>25</v>
      </c>
      <c r="D47" s="54" t="s">
        <v>25</v>
      </c>
      <c r="E47" s="54">
        <v>1318</v>
      </c>
      <c r="F47" s="54" t="s">
        <v>25</v>
      </c>
      <c r="G47" s="46">
        <f>SUM(H47:K47)</f>
        <v>1312.5</v>
      </c>
      <c r="H47" s="54" t="s">
        <v>25</v>
      </c>
      <c r="I47" s="54" t="s">
        <v>25</v>
      </c>
      <c r="J47" s="54">
        <v>1312.5</v>
      </c>
      <c r="K47" s="54" t="s">
        <v>25</v>
      </c>
      <c r="L47" s="42" t="s">
        <v>49</v>
      </c>
    </row>
    <row r="48" spans="1:12" ht="71.25" customHeight="1">
      <c r="A48" s="51" t="s">
        <v>50</v>
      </c>
      <c r="B48" s="46">
        <f>SUM(C48:F48)</f>
        <v>676.7</v>
      </c>
      <c r="C48" s="54" t="s">
        <v>25</v>
      </c>
      <c r="D48" s="54" t="s">
        <v>25</v>
      </c>
      <c r="E48" s="54">
        <v>676.7</v>
      </c>
      <c r="F48" s="54" t="s">
        <v>25</v>
      </c>
      <c r="G48" s="46">
        <f>SUM(H48:K48)</f>
        <v>676.7</v>
      </c>
      <c r="H48" s="54" t="s">
        <v>25</v>
      </c>
      <c r="I48" s="54" t="s">
        <v>25</v>
      </c>
      <c r="J48" s="54">
        <v>676.7</v>
      </c>
      <c r="K48" s="54" t="s">
        <v>25</v>
      </c>
      <c r="L48" s="42" t="s">
        <v>52</v>
      </c>
    </row>
    <row r="49" spans="1:12" ht="45" customHeight="1">
      <c r="A49" s="51" t="s">
        <v>51</v>
      </c>
      <c r="B49" s="46">
        <f>SUM(C49:F49)</f>
        <v>2337.2</v>
      </c>
      <c r="C49" s="54" t="s">
        <v>25</v>
      </c>
      <c r="D49" s="54">
        <v>2009</v>
      </c>
      <c r="E49" s="54">
        <v>328.2</v>
      </c>
      <c r="F49" s="54" t="s">
        <v>25</v>
      </c>
      <c r="G49" s="46">
        <f>SUM(H49:K49)</f>
        <v>2316.8</v>
      </c>
      <c r="H49" s="54" t="s">
        <v>25</v>
      </c>
      <c r="I49" s="54">
        <v>1991.5</v>
      </c>
      <c r="J49" s="54">
        <v>325.3</v>
      </c>
      <c r="K49" s="54" t="s">
        <v>25</v>
      </c>
      <c r="L49" s="42" t="s">
        <v>71</v>
      </c>
    </row>
    <row r="50" spans="1:12" ht="20.25" customHeight="1">
      <c r="A50" s="19" t="s">
        <v>1</v>
      </c>
      <c r="B50" s="20">
        <f aca="true" t="shared" si="9" ref="B50:K50">B44</f>
        <v>6038.2</v>
      </c>
      <c r="C50" s="20">
        <f t="shared" si="9"/>
        <v>0</v>
      </c>
      <c r="D50" s="20">
        <f t="shared" si="9"/>
        <v>2009</v>
      </c>
      <c r="E50" s="20">
        <f t="shared" si="9"/>
        <v>4029.2</v>
      </c>
      <c r="F50" s="20">
        <f t="shared" si="9"/>
        <v>0</v>
      </c>
      <c r="G50" s="20">
        <f t="shared" si="9"/>
        <v>5988.900000000001</v>
      </c>
      <c r="H50" s="20">
        <f t="shared" si="9"/>
        <v>0</v>
      </c>
      <c r="I50" s="20">
        <f t="shared" si="9"/>
        <v>1991.5</v>
      </c>
      <c r="J50" s="20">
        <f t="shared" si="9"/>
        <v>3997.4000000000005</v>
      </c>
      <c r="K50" s="20">
        <f t="shared" si="9"/>
        <v>0</v>
      </c>
      <c r="L50" s="42"/>
    </row>
    <row r="51" spans="1:12" ht="15.75">
      <c r="A51" s="17" t="str">
        <f>A37</f>
        <v>уровень финансирования, %</v>
      </c>
      <c r="B51" s="2"/>
      <c r="C51" s="2"/>
      <c r="D51" s="2"/>
      <c r="E51" s="2"/>
      <c r="F51" s="2"/>
      <c r="G51" s="44">
        <f>G50/B50</f>
        <v>0.9918353151601472</v>
      </c>
      <c r="H51" s="44"/>
      <c r="I51" s="44">
        <f>I50/D50</f>
        <v>0.9912891986062717</v>
      </c>
      <c r="J51" s="44">
        <f>J50/E50</f>
        <v>0.9921076144147724</v>
      </c>
      <c r="K51" s="3"/>
      <c r="L51" s="18"/>
    </row>
    <row r="52" spans="1:12" ht="35.25" customHeight="1">
      <c r="A52" s="21" t="s">
        <v>53</v>
      </c>
      <c r="B52" s="2">
        <f aca="true" t="shared" si="10" ref="B52:K52">B19+B36+B50+B41</f>
        <v>21606.9</v>
      </c>
      <c r="C52" s="2">
        <f t="shared" si="10"/>
        <v>0</v>
      </c>
      <c r="D52" s="2">
        <f t="shared" si="10"/>
        <v>7134.099999999999</v>
      </c>
      <c r="E52" s="2">
        <f t="shared" si="10"/>
        <v>14285.900000000001</v>
      </c>
      <c r="F52" s="2">
        <f t="shared" si="10"/>
        <v>0</v>
      </c>
      <c r="G52" s="2">
        <f t="shared" si="10"/>
        <v>21354.8</v>
      </c>
      <c r="H52" s="2">
        <f t="shared" si="10"/>
        <v>0</v>
      </c>
      <c r="I52" s="2">
        <f t="shared" si="10"/>
        <v>7116.599999999999</v>
      </c>
      <c r="J52" s="2">
        <f t="shared" si="10"/>
        <v>14056.2</v>
      </c>
      <c r="K52" s="2">
        <f t="shared" si="10"/>
        <v>0</v>
      </c>
      <c r="L52" s="18"/>
    </row>
    <row r="53" spans="1:12" ht="18.75">
      <c r="A53" s="21"/>
      <c r="B53" s="22" t="s">
        <v>2</v>
      </c>
      <c r="C53" s="22" t="s">
        <v>3</v>
      </c>
      <c r="D53" s="22" t="s">
        <v>4</v>
      </c>
      <c r="E53" s="22" t="s">
        <v>5</v>
      </c>
      <c r="F53" s="22" t="s">
        <v>72</v>
      </c>
      <c r="G53" s="22" t="s">
        <v>2</v>
      </c>
      <c r="H53" s="22" t="s">
        <v>3</v>
      </c>
      <c r="I53" s="22" t="s">
        <v>4</v>
      </c>
      <c r="J53" s="22" t="s">
        <v>5</v>
      </c>
      <c r="K53" s="22" t="s">
        <v>72</v>
      </c>
      <c r="L53" s="18"/>
    </row>
    <row r="54" spans="1:12" ht="16.5" customHeight="1">
      <c r="A54" s="17" t="s">
        <v>16</v>
      </c>
      <c r="B54" s="2"/>
      <c r="C54" s="2"/>
      <c r="D54" s="2"/>
      <c r="E54" s="2"/>
      <c r="F54" s="2"/>
      <c r="G54" s="3">
        <f>100%/(B52/G52)</f>
        <v>0.9883324308438506</v>
      </c>
      <c r="H54" s="3"/>
      <c r="I54" s="3">
        <f>100%/(D52/I52)</f>
        <v>0.9975469926129434</v>
      </c>
      <c r="J54" s="3">
        <f>100%/(E52/J52)</f>
        <v>0.9839212090242826</v>
      </c>
      <c r="K54" s="3"/>
      <c r="L54" s="18"/>
    </row>
    <row r="55" spans="1:12" ht="15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  <c r="L55" s="7"/>
    </row>
    <row r="56" spans="1:12" ht="15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  <c r="L56" s="7"/>
    </row>
    <row r="57" spans="1:12" ht="15.75">
      <c r="A57" s="4"/>
      <c r="B57" s="1"/>
      <c r="C57" s="8"/>
      <c r="D57" s="8"/>
      <c r="E57" s="8"/>
      <c r="F57" s="5"/>
      <c r="G57" s="5"/>
      <c r="H57" s="5"/>
      <c r="I57" s="5"/>
      <c r="J57" s="5"/>
      <c r="K57" s="6"/>
      <c r="L57" s="7"/>
    </row>
    <row r="58" spans="1:12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</sheetData>
  <sheetProtection/>
  <mergeCells count="27">
    <mergeCell ref="A1:L1"/>
    <mergeCell ref="A2:L2"/>
    <mergeCell ref="A3:L3"/>
    <mergeCell ref="A16:A17"/>
    <mergeCell ref="L16:L17"/>
    <mergeCell ref="H16:H17"/>
    <mergeCell ref="I16:I17"/>
    <mergeCell ref="J16:J17"/>
    <mergeCell ref="A4:A7"/>
    <mergeCell ref="A21:L21"/>
    <mergeCell ref="L4:L7"/>
    <mergeCell ref="B5:F5"/>
    <mergeCell ref="G5:K5"/>
    <mergeCell ref="B4:F4"/>
    <mergeCell ref="G4:K4"/>
    <mergeCell ref="C6:F6"/>
    <mergeCell ref="H6:K6"/>
    <mergeCell ref="A38:L38"/>
    <mergeCell ref="G16:G17"/>
    <mergeCell ref="A9:L9"/>
    <mergeCell ref="A43:L43"/>
    <mergeCell ref="C16:C17"/>
    <mergeCell ref="D16:D17"/>
    <mergeCell ref="E16:E17"/>
    <mergeCell ref="F16:F17"/>
    <mergeCell ref="K16:K17"/>
    <mergeCell ref="B16:B17"/>
  </mergeCells>
  <printOptions/>
  <pageMargins left="0.75" right="0.75" top="1" bottom="1" header="0.5" footer="0.5"/>
  <pageSetup fitToHeight="9" horizontalDpi="600" verticalDpi="600" orientation="landscape" paperSize="9" scale="74" r:id="rId1"/>
  <rowBreaks count="2" manualBreakCount="2">
    <brk id="20" max="255" man="1"/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2018-02-28T11:44:11Z</cp:lastPrinted>
  <dcterms:created xsi:type="dcterms:W3CDTF">2006-09-16T00:00:00Z</dcterms:created>
  <dcterms:modified xsi:type="dcterms:W3CDTF">2022-03-31T09:42:38Z</dcterms:modified>
  <cp:category/>
  <cp:version/>
  <cp:contentType/>
  <cp:contentStatus/>
</cp:coreProperties>
</file>